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60" yWindow="4890" windowWidth="23715" windowHeight="7230"/>
  </bookViews>
  <sheets>
    <sheet name="ул Больничная д. 11" sheetId="1" r:id="rId1"/>
  </sheets>
  <externalReferences>
    <externalReference r:id="rId2"/>
  </externalReferences>
  <definedNames>
    <definedName name="АДРЕС" localSheetId="0">'ул Больничная д. 11'!$B$3</definedName>
    <definedName name="АДРЕС">#REF!</definedName>
    <definedName name="АДРЕС2">#REF!</definedName>
    <definedName name="ВХДОЛГ" localSheetId="0">'ул Больничная д. 11'!$G$9</definedName>
    <definedName name="ВХДОЛГ">#REF!</definedName>
    <definedName name="ВХСАЛЬДО" localSheetId="0">'ул Больничная д. 11'!$D$9</definedName>
    <definedName name="ВХСАЛЬДО">#REF!</definedName>
    <definedName name="ВХСАЛЬДО3МЕС">#REF!</definedName>
    <definedName name="ДОГОВОР" localSheetId="0">'ул Больничная д. 11'!$B$4</definedName>
    <definedName name="ДОГОВОР">#REF!</definedName>
    <definedName name="ДОЛГ" localSheetId="0">'ул Больничная д. 11'!$A$9</definedName>
    <definedName name="ДОЛГ">#REF!</definedName>
    <definedName name="ЗАТРАЧЕНОК" localSheetId="0">'ул Больничная д. 11'!$D$41</definedName>
    <definedName name="ЗАТРАЧЕНОК">#REF!</definedName>
    <definedName name="ЗАТРАЧЕНОТ" localSheetId="0">'ул Больничная д. 11'!$D$40</definedName>
    <definedName name="ЗАТРАЧЕНОТ">#REF!</definedName>
    <definedName name="ЗАТРЕМ" localSheetId="0">'ул Больничная д. 11'!$D$56</definedName>
    <definedName name="ЗАТРЕМ">#REF!</definedName>
    <definedName name="ИСХДОЛГ" localSheetId="0">'ул Больничная д. 11'!$G$46</definedName>
    <definedName name="ИСХДОЛГ">#REF!</definedName>
    <definedName name="ИСХСАЛЬДО" localSheetId="0">'ул Больничная д. 11'!$D$46</definedName>
    <definedName name="ИСХСАЛЬДО">#REF!</definedName>
    <definedName name="ИСХСАЛЬДО3МЕС">#REF!</definedName>
    <definedName name="КАП" localSheetId="0">'ул Больничная д. 11'!$C$41</definedName>
    <definedName name="КАП">#REF!</definedName>
    <definedName name="КАПРЕМ">#REF!</definedName>
    <definedName name="КПЕРЕЧИСК" localSheetId="0">'ул Больничная д. 11'!$G$41</definedName>
    <definedName name="КПЕРЕЧИСК">#REF!</definedName>
    <definedName name="КПЕРЕЧИСТ" localSheetId="0">'ул Больничная д. 11'!$G$40</definedName>
    <definedName name="КПЕРЕЧИСТ">#REF!</definedName>
    <definedName name="НАЧЗАГОД">#REF!</definedName>
    <definedName name="НАЧЗАГОДНЕЖ">#REF!</definedName>
    <definedName name="НАЧРЕМ" localSheetId="0">'ул Больничная д. 11'!$D$54</definedName>
    <definedName name="НАЧРЕМ">#REF!</definedName>
    <definedName name="НЕЖНАЧРЕМ" localSheetId="0">'ул Больничная д. 11'!$D$55</definedName>
    <definedName name="НЕЖНАЧРЕМ">#REF!</definedName>
    <definedName name="ОПАЛЧЕНОТ" localSheetId="0">'ул Больничная д. 11'!$E$40</definedName>
    <definedName name="ОПАЛЧЕНОТ">#REF!</definedName>
    <definedName name="ОПЛАЧЕНОК" localSheetId="0">'ул Больничная д. 11'!$E$41</definedName>
    <definedName name="ОПЛАЧЕНОК">#REF!</definedName>
    <definedName name="ОСВОЕНО">#REF!</definedName>
    <definedName name="ОСТ" localSheetId="0">'ул Больничная д. 11'!$A$46</definedName>
    <definedName name="ОСТ">#REF!</definedName>
    <definedName name="ПЛОЩАДЬ" localSheetId="0">'ул Больничная д. 11'!$B$5</definedName>
    <definedName name="ПЛОЩАДЬ">#REF!</definedName>
    <definedName name="ПЛОЩАДЬДОМА">#REF!</definedName>
    <definedName name="РАЗМЕРПЛАТЫ" localSheetId="0">'ул Больничная д. 11'!$C$11</definedName>
    <definedName name="РАЗМЕРПЛАТЫ">#REF!</definedName>
    <definedName name="СНРЕМ" localSheetId="0">'ул Больничная д. 11'!#REF!</definedName>
    <definedName name="СНРЕМ">#REF!</definedName>
    <definedName name="ТАРОТОП" localSheetId="0">'ул Больничная д. 11'!$C$16</definedName>
    <definedName name="ТАРОТОП">#REF!</definedName>
    <definedName name="ТАРХВС" localSheetId="0">'ул Больничная д. 11'!$C$17</definedName>
    <definedName name="ТАРХВС">#REF!</definedName>
    <definedName name="ТБО" localSheetId="0">'ул Больничная д. 11'!$C$13</definedName>
    <definedName name="ТБО">#REF!</definedName>
    <definedName name="ТБОНАЧ" localSheetId="0">'ул Больничная д. 11'!$D$13</definedName>
    <definedName name="ТБОНАЧ">#REF!</definedName>
    <definedName name="ТБОНЕД" localSheetId="0">'ул Больничная д. 11'!$F$13</definedName>
    <definedName name="ТБОНЕД">#REF!</definedName>
    <definedName name="ТБООПЛ" localSheetId="0">'ул Больничная д. 11'!$E$13</definedName>
    <definedName name="ТБООПЛ">#REF!</definedName>
    <definedName name="ТБОПОСТ" localSheetId="0">'ул Больничная д. 11'!$G$13</definedName>
    <definedName name="ТБОПОСТ">#REF!</definedName>
    <definedName name="ТЕК" localSheetId="0">'ул Больничная д. 11'!$C$40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<sst xmlns="http://schemas.openxmlformats.org/spreadsheetml/2006/main" count="70" uniqueCount="66">
  <si>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</si>
  <si>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</si>
  <si>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Больничная д. 11</t>
  </si>
  <si>
    <t>Договор управления №:</t>
  </si>
  <si>
    <t xml:space="preserve">№ 128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</si>
  <si>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</si>
  <si>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</si>
  <si>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</si>
  <si>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</si>
  <si>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</si>
  <si>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</si>
  <si>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</si>
  <si>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</si>
  <si>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</si>
  <si>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</si>
  <si>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</si>
  <si>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</si>
  <si>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</si>
  <si>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</si>
  <si>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</si>
  <si>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</si>
  <si>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</si>
  <si>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</si>
  <si>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</si>
  <si>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</si>
  <si>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</si>
  <si>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</si>
  <si>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</si>
  <si>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</si>
  <si>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</si>
  <si>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</si>
  <si>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</si>
  <si>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</si>
  <si>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</si>
  <si>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</si>
  <si>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</si>
  <si>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</si>
  <si>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порогов</t>
  </si>
  <si>
    <t>Спиливание аварийного дерева</t>
  </si>
  <si>
    <t>Изоляция труб Ц/О</t>
  </si>
  <si>
    <t>Ремонт лестничных клеток</t>
  </si>
  <si>
    <t>Замена стояка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</si>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</sst>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CS712"/>
  <sheetViews>
    <sheetView tabSelected="1" topLeftCell="A41" workbookViewId="0">
      <selection activeCell="I60" sqref="I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2036.8000000000002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249523.94999999978</v>
      </c>
      <c r="E9" s="10" t="s">
        <v>8</v>
      </c>
      <c r="F9" s="11"/>
      <c r="G9" s="9">
        <v>62452.719999999965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216635.22000000003</v>
      </c>
      <c r="E13" s="24">
        <v>219091.88999999998</v>
      </c>
      <c r="F13" s="25">
        <f>ТБОНАЧ-ТБООПЛ</f>
        <v>-2456.6699999999546</v>
      </c>
      <c r="G13" s="26">
        <f>ТБООПЛ</f>
        <v>219091.88999999998</v>
      </c>
    </row>
    <row r="14" spans="1:7" ht="13.5" thickBot="1" x14ac:dyDescent="0.25">
      <c r="A14" s="27"/>
      <c r="B14" s="28" t="s">
        <v>17</v>
      </c>
      <c r="C14" s="29"/>
      <c r="D14" s="30">
        <f>D13</f>
        <v>216635.22000000003</v>
      </c>
      <c r="E14" s="30">
        <f>E13</f>
        <v>219091.88999999998</v>
      </c>
      <c r="F14" s="30">
        <f>F13</f>
        <v>-2456.6699999999546</v>
      </c>
      <c r="G14" s="30">
        <f>SUM(ТБОПОСТ)</f>
        <v>219091.88999999998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669994.06000000006</v>
      </c>
      <c r="E16" s="24">
        <v>686631.73000000021</v>
      </c>
      <c r="F16" s="25">
        <f t="shared" ref="F16:F25" si="0">D16-E16</f>
        <v>-16637.670000000158</v>
      </c>
      <c r="G16" s="26">
        <f t="shared" ref="G16:G25" si="1">E16</f>
        <v>686631.73000000021</v>
      </c>
    </row>
    <row r="17" spans="1:7" x14ac:dyDescent="0.2">
      <c r="A17" s="34"/>
      <c r="B17" s="35" t="s">
        <v>20</v>
      </c>
      <c r="C17" s="23">
        <v>25.95</v>
      </c>
      <c r="D17" s="24">
        <v>168316.13</v>
      </c>
      <c r="E17" s="24">
        <v>164883.31000000011</v>
      </c>
      <c r="F17" s="25">
        <f t="shared" si="0"/>
        <v>3432.8199999998906</v>
      </c>
      <c r="G17" s="26">
        <f t="shared" si="1"/>
        <v>164883.31000000011</v>
      </c>
    </row>
    <row r="18" spans="1:7" x14ac:dyDescent="0.2">
      <c r="A18" s="34"/>
      <c r="B18" s="35" t="s">
        <v>21</v>
      </c>
      <c r="C18" s="23">
        <v>17.79</v>
      </c>
      <c r="D18" s="24">
        <v>115570.68000000004</v>
      </c>
      <c r="E18" s="24">
        <v>113724.37999999999</v>
      </c>
      <c r="F18" s="25">
        <f t="shared" si="0"/>
        <v>1846.3000000000466</v>
      </c>
      <c r="G18" s="26">
        <f t="shared" si="1"/>
        <v>113724.37999999999</v>
      </c>
    </row>
    <row r="19" spans="1:7" x14ac:dyDescent="0.2">
      <c r="A19" s="34"/>
      <c r="B19" s="35" t="s">
        <v>22</v>
      </c>
      <c r="C19" s="23">
        <v>4.2300000000000004</v>
      </c>
      <c r="D19" s="24">
        <v>122435.26000000001</v>
      </c>
      <c r="E19" s="24">
        <v>161231.74000000002</v>
      </c>
      <c r="F19" s="25">
        <f t="shared" si="0"/>
        <v>-38796.48000000001</v>
      </c>
      <c r="G19" s="26">
        <f t="shared" si="1"/>
        <v>161231.74000000002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1076316.1300000001</v>
      </c>
      <c r="E26" s="30">
        <f>SUM(E16:E25)</f>
        <v>1126471.1600000004</v>
      </c>
      <c r="F26" s="30">
        <f>SUM(F16:F25)</f>
        <v>-50155.030000000232</v>
      </c>
      <c r="G26" s="30">
        <f>SUM(G16:G25)</f>
        <v>1126471.1600000004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82734.78</v>
      </c>
      <c r="E28" s="24">
        <v>81816.599999999991</v>
      </c>
      <c r="F28" s="25">
        <f>D28-E28</f>
        <v>918.18000000000757</v>
      </c>
      <c r="G28" s="26">
        <f t="shared" ref="G28:G37" si="2">E28</f>
        <v>81816.599999999991</v>
      </c>
    </row>
    <row r="29" spans="1:7" x14ac:dyDescent="0.2">
      <c r="A29" s="34"/>
      <c r="B29" s="35" t="s">
        <v>25</v>
      </c>
      <c r="C29" s="23">
        <v>0</v>
      </c>
      <c r="D29" s="24">
        <v>20670</v>
      </c>
      <c r="E29" s="24">
        <v>20852.870000000003</v>
      </c>
      <c r="F29" s="25">
        <f>D29-E29</f>
        <v>-182.87000000000262</v>
      </c>
      <c r="G29" s="26">
        <f t="shared" si="2"/>
        <v>20852.870000000003</v>
      </c>
    </row>
    <row r="30" spans="1:7" x14ac:dyDescent="0.2">
      <c r="A30" s="34"/>
      <c r="B30" s="35" t="s">
        <v>26</v>
      </c>
      <c r="C30" s="23">
        <v>7.14</v>
      </c>
      <c r="D30" s="24">
        <v>-1897.7100000000003</v>
      </c>
      <c r="E30" s="24">
        <v>-1585.9200000000003</v>
      </c>
      <c r="F30" s="25">
        <f t="shared" ref="F30:F37" si="3">D30-E30</f>
        <v>-311.78999999999996</v>
      </c>
      <c r="G30" s="26">
        <f t="shared" si="2"/>
        <v>-1585.9200000000003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101507.06999999999</v>
      </c>
      <c r="E38" s="30">
        <f>SUM(E28:E37)</f>
        <v>101083.55</v>
      </c>
      <c r="F38" s="30">
        <f>SUM(F28:F37)</f>
        <v>423.52000000000498</v>
      </c>
      <c r="G38" s="30">
        <f>SUM(G28:G37)</f>
        <v>101083.55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9.34</v>
      </c>
      <c r="D40" s="24">
        <v>63653.650000000016</v>
      </c>
      <c r="E40" s="24">
        <v>55762.990000000027</v>
      </c>
      <c r="F40" s="25">
        <f>ЗАТРАЧЕНОТ-ОПАЛЧЕНОТ</f>
        <v>7890.6599999999889</v>
      </c>
      <c r="G40" s="45">
        <v>53249.79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50498.43</v>
      </c>
    </row>
    <row r="42" spans="1:7" ht="13.5" thickBot="1" x14ac:dyDescent="0.25">
      <c r="A42" s="27"/>
      <c r="B42" s="46" t="s">
        <v>27</v>
      </c>
      <c r="C42" s="40"/>
      <c r="D42" s="30">
        <f>SUM(D40:D41)</f>
        <v>63653.650000000016</v>
      </c>
      <c r="E42" s="30">
        <f>E41+E40</f>
        <v>55762.990000000027</v>
      </c>
      <c r="F42" s="30">
        <f>F41+F40</f>
        <v>7890.6599999999889</v>
      </c>
      <c r="G42" s="30">
        <f>КПЕРЕЧИСТ+КПЕРЕЧИСК</f>
        <v>103748.22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1458112.07</v>
      </c>
      <c r="E44" s="30">
        <f>E42+E38+E26+E14</f>
        <v>1502409.5900000003</v>
      </c>
      <c r="F44" s="30">
        <f>F42+F38+F26+F14</f>
        <v>-44297.520000000193</v>
      </c>
      <c r="G44" s="30">
        <f>G42+G38+G26+G14</f>
        <v>1550394.8200000003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205226.42999999996</v>
      </c>
      <c r="E46" s="10" t="s">
        <v>8</v>
      </c>
      <c r="F46" s="11"/>
      <c r="G46" s="9">
        <v>35485.710000000014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55762.99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53249.79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2580.59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15701.89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11419.460000000001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15874.960000000001</v>
      </c>
      <c r="G60" s="61"/>
    </row>
    <row r="61" spans="1:7" s="62" customFormat="1" x14ac:dyDescent="0.2">
      <c r="A61" s="61" t="s">
        <v>41</v>
      </c>
      <c r="B61" s="61"/>
      <c r="C61" s="61"/>
      <c r="D61" s="61"/>
      <c r="E61" s="61"/>
      <c r="F61" s="61">
        <v>7672.89</v>
      </c>
      <c r="G61" s="61"/>
    </row>
    <row r="62" spans="1:7" s="62" customFormat="1" x14ac:dyDescent="0.2"/>
    <row r="63" spans="1:7" s="62" customFormat="1" x14ac:dyDescent="0.2">
      <c r="A63" s="63" t="s">
        <v>42</v>
      </c>
    </row>
    <row r="64" spans="1:7" s="62" customFormat="1" x14ac:dyDescent="0.2"/>
    <row r="65" spans="1:97" s="62" customFormat="1" x14ac:dyDescent="0.2">
      <c r="A65" s="64" t="s">
        <v>43</v>
      </c>
      <c r="B65" s="64"/>
      <c r="D65" s="65">
        <v>50417.840000000026</v>
      </c>
      <c r="E65" s="66"/>
    </row>
    <row r="66" spans="1:97" s="62" customFormat="1" x14ac:dyDescent="0.2">
      <c r="A66" s="64" t="s">
        <v>44</v>
      </c>
      <c r="B66" s="64"/>
      <c r="D66" s="67">
        <v>0</v>
      </c>
      <c r="E66" s="68"/>
    </row>
    <row r="67" spans="1:97" s="62" customFormat="1" x14ac:dyDescent="0.2">
      <c r="A67" s="64" t="s">
        <v>45</v>
      </c>
      <c r="B67" s="64"/>
      <c r="D67" s="67">
        <v>4800</v>
      </c>
      <c r="E67" s="68"/>
    </row>
    <row r="68" spans="1:97" s="62" customFormat="1" x14ac:dyDescent="0.2">
      <c r="A68" s="64" t="s">
        <v>46</v>
      </c>
      <c r="B68" s="64"/>
      <c r="D68" s="67">
        <v>478987.93</v>
      </c>
      <c r="E68" s="68"/>
    </row>
    <row r="69" spans="1:97" s="62" customFormat="1" x14ac:dyDescent="0.2">
      <c r="A69" s="64" t="s">
        <v>47</v>
      </c>
      <c r="B69" s="64"/>
      <c r="D69" s="69">
        <v>50498.43</v>
      </c>
      <c r="E69" s="70"/>
    </row>
    <row r="70" spans="1:97" s="62" customFormat="1" x14ac:dyDescent="0.2">
      <c r="A70" s="71" t="s">
        <v>48</v>
      </c>
      <c r="B70" s="71"/>
      <c r="C70" s="71"/>
      <c r="D70" s="71"/>
      <c r="E70" s="71"/>
      <c r="F70" s="71" t="s">
        <v>49</v>
      </c>
      <c r="G70" s="72"/>
    </row>
    <row r="71" spans="1:97" s="62" customFormat="1" x14ac:dyDescent="0.2">
      <c r="A71" s="61" t="s">
        <v>40</v>
      </c>
      <c r="B71" s="61"/>
      <c r="C71" s="61"/>
      <c r="D71" s="61"/>
      <c r="E71" s="61"/>
      <c r="F71" s="61">
        <v>50498.43</v>
      </c>
      <c r="G71" s="73"/>
    </row>
    <row r="72" spans="1:97" s="62" customFormat="1" x14ac:dyDescent="0.2">
      <c r="A72" s="74" t="s">
        <v>50</v>
      </c>
      <c r="B72" s="74"/>
      <c r="D72" s="75">
        <v>55217.840000000026</v>
      </c>
      <c r="E72" s="76"/>
    </row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>
      <c r="A77" s="77" t="s">
        <v>51</v>
      </c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8"/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7" t="s">
        <v>54</v>
      </c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8"/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7" t="s">
        <v>57</v>
      </c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8"/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7" t="s">
        <v>60</v>
      </c>
      <c r="B89" s="77"/>
      <c r="C89" s="77"/>
      <c r="D89" s="77"/>
      <c r="E89" s="77"/>
      <c r="F89" s="77"/>
      <c r="G89" s="77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7" t="s">
        <v>61</v>
      </c>
      <c r="B90" s="77"/>
      <c r="C90" s="77"/>
      <c r="D90" s="77"/>
      <c r="E90" s="77"/>
      <c r="F90" s="77"/>
      <c r="G90" s="77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9"/>
      <c r="B94" s="79"/>
      <c r="C94" s="79"/>
      <c r="D94" s="79"/>
      <c r="E94" s="79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9"/>
      <c r="B95" s="79"/>
      <c r="C95" s="79"/>
      <c r="D95" s="79"/>
      <c r="E95" s="79"/>
      <c r="F95" s="80"/>
      <c r="G95" s="80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9" t="s">
        <v>64</v>
      </c>
      <c r="B96" s="79"/>
      <c r="C96" s="79"/>
      <c r="D96" s="79"/>
      <c r="E96" s="79"/>
      <c r="F96" s="80" t="s">
        <v>65</v>
      </c>
      <c r="G96" s="80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8"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  <mergeCell ref="A72:B72"/>
    <mergeCell ref="D72:E72"/>
    <mergeCell ref="A77:G77"/>
    <mergeCell ref="A78:G78"/>
    <mergeCell ref="A79:G79"/>
    <mergeCell ref="A81:G81"/>
    <mergeCell ref="A69:B69"/>
    <mergeCell ref="D69:E69"/>
    <mergeCell ref="A70:E70"/>
    <mergeCell ref="F70:G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Больничная д. 11</vt:lpstr>
      <vt:lpstr>'ул Больничная д. 11'!АДРЕС</vt:lpstr>
      <vt:lpstr>'ул Больничная д. 11'!ВХДОЛГ</vt:lpstr>
      <vt:lpstr>'ул Больничная д. 11'!ВХСАЛЬДО</vt:lpstr>
      <vt:lpstr>'ул Больничная д. 11'!ДОГОВОР</vt:lpstr>
      <vt:lpstr>'ул Больничная д. 11'!ДОЛГ</vt:lpstr>
      <vt:lpstr>'ул Больничная д. 11'!ЗАТРАЧЕНОК</vt:lpstr>
      <vt:lpstr>'ул Больничная д. 11'!ЗАТРАЧЕНОТ</vt:lpstr>
      <vt:lpstr>'ул Больничная д. 11'!ЗАТРЕМ</vt:lpstr>
      <vt:lpstr>'ул Больничная д. 11'!ИСХДОЛГ</vt:lpstr>
      <vt:lpstr>'ул Больничная д. 11'!ИСХСАЛЬДО</vt:lpstr>
      <vt:lpstr>'ул Больничная д. 11'!КАП</vt:lpstr>
      <vt:lpstr>'ул Больничная д. 11'!КПЕРЕЧИСК</vt:lpstr>
      <vt:lpstr>'ул Больничная д. 11'!КПЕРЕЧИСТ</vt:lpstr>
      <vt:lpstr>'ул Больничная д. 11'!НАЧРЕМ</vt:lpstr>
      <vt:lpstr>'ул Больничная д. 11'!НЕЖНАЧРЕМ</vt:lpstr>
      <vt:lpstr>'ул Больничная д. 11'!ОПАЛЧЕНОТ</vt:lpstr>
      <vt:lpstr>'ул Больничная д. 11'!ОПЛАЧЕНОК</vt:lpstr>
      <vt:lpstr>'ул Больничная д. 11'!ОСТ</vt:lpstr>
      <vt:lpstr>'ул Больничная д. 11'!ПЛОЩАДЬ</vt:lpstr>
      <vt:lpstr>'ул Больничная д. 11'!РАЗМЕРПЛАТЫ</vt:lpstr>
      <vt:lpstr>'ул Больничная д. 11'!ТАРОТОП</vt:lpstr>
      <vt:lpstr>'ул Больничная д. 11'!ТАРХВС</vt:lpstr>
      <vt:lpstr>'ул Больничная д. 11'!ТБО</vt:lpstr>
      <vt:lpstr>'ул Больничная д. 11'!ТБОНАЧ</vt:lpstr>
      <vt:lpstr>'ул Больничная д. 11'!ТБОНЕД</vt:lpstr>
      <vt:lpstr>'ул Больничная д. 11'!ТБООПЛ</vt:lpstr>
      <vt:lpstr>'ул Больничная д. 11'!ТБОПОСТ</vt:lpstr>
      <vt:lpstr>'ул Больничная д. 11'!ТЕК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2018-03-30T13:21:36Z</dcterms:created>
  <dcterms:modified xsi:type="dcterms:W3CDTF">2018-03-30T13:21:36Z</dcterms:modified>
</cp:coreProperties>
</file>